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90" windowWidth="14895" windowHeight="8595" activeTab="0"/>
  </bookViews>
  <sheets>
    <sheet name="szacunkowe emisj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<sst xmlns="http://schemas.openxmlformats.org/spreadsheetml/2006/main" count="15" uniqueCount="15">
  <si>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pyły ogólne</t>
  </si>
  <si>
    <t>węgiel            ton/rok</t>
  </si>
  <si>
    <t>koks               ton/rok</t>
  </si>
  <si>
    <t>EMISJA (ton/rok)</t>
  </si>
  <si>
    <r>
      <t>SO</t>
    </r>
    <r>
      <rPr>
        <vertAlign val="subscript"/>
        <sz val="10"/>
        <rFont val="Times New Roman"/>
        <family val="1"/>
      </rPr>
      <t>2</t>
    </r>
  </si>
  <si>
    <t>CO</t>
  </si>
  <si>
    <r>
      <t xml:space="preserve">gaz                    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</t>
    </r>
    <r>
      <rPr>
        <sz val="10"/>
        <rFont val="Times New Roman"/>
        <family val="1"/>
      </rPr>
      <t>rok</t>
    </r>
  </si>
  <si>
    <r>
      <t>CO</t>
    </r>
    <r>
      <rPr>
        <vertAlign val="subscript"/>
        <sz val="10"/>
        <rFont val="Times New Roman"/>
        <family val="1"/>
      </rPr>
      <t>2</t>
    </r>
  </si>
  <si>
    <r>
      <t>NO</t>
    </r>
    <r>
      <rPr>
        <vertAlign val="subscript"/>
        <sz val="10"/>
        <rFont val="Times New Roman"/>
        <family val="1"/>
      </rPr>
      <t>x</t>
    </r>
  </si>
  <si>
    <t xml:space="preserve">Po wpisaniu w odpowiednie zielone pola rocznego zużycia opału stosowanego przed oraz po modernizacji kotłowni w tabeli pojawią się szacunkowe wartości poszczególnych emisji. </t>
  </si>
  <si>
    <r>
      <t>olej               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/rok</t>
    </r>
  </si>
  <si>
    <t>Szacunkowe roczne zużycie opału</t>
  </si>
  <si>
    <t>Rodzaj opału</t>
  </si>
  <si>
    <t>biomasa           ton/rok</t>
  </si>
  <si>
    <t>Wskazówki do obliczeń efektu ekologicznego w ramach Programu pn. "OGRANICZENIE ZANIECZYSZCZEŃ Z NISKIEJ EMISJI POPRZEZ MONTAŻ KOTŁÓW NA BIOMASĘ"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</si>
</sst>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5">
    <font>
      <sz val="10"/>
      <name val="Arial CE"/>
      <family val="0"/>
    </font>
    <font>
      <sz val="8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color indexed="57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33CC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7" fillId="0" borderId="11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/>
    </xf>
    <xf numFmtId="164" fontId="7" fillId="0" borderId="16" xfId="0" applyNumberFormat="1" applyFont="1" applyBorder="1" applyAlignment="1">
      <alignment/>
    </xf>
    <xf numFmtId="0" fontId="3" fillId="0" borderId="12" xfId="0" applyFont="1" applyBorder="1" applyAlignment="1">
      <alignment/>
    </xf>
    <xf numFmtId="164" fontId="7" fillId="0" borderId="13" xfId="0" applyNumberFormat="1" applyFont="1" applyBorder="1" applyAlignment="1">
      <alignment/>
    </xf>
    <xf numFmtId="0" fontId="3" fillId="0" borderId="17" xfId="0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19" xfId="0" applyNumberFormat="1" applyFont="1" applyBorder="1" applyAlignment="1">
      <alignment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J30"/>
  <sheetViews>
    <sheetView tabSelected="1" zoomScale="154" zoomScaleNormal="154" zoomScalePageLayoutView="0" workbookViewId="0" topLeftCell="A1">
      <selection activeCell="F8" sqref="F8"/>
    </sheetView>
  </sheetViews>
  <sheetFormatPr defaultColWidth="9.00390625" defaultRowHeight="12.75"/>
  <cols>
    <col min="1" max="1" width="4.00390625" style="1" customWidth="1"/>
    <col min="2" max="2" width="11.375" style="1" customWidth="1"/>
    <col min="3" max="3" width="12.125" style="1" customWidth="1"/>
    <col min="4" max="7" width="12.25390625" style="1" customWidth="1"/>
    <col min="8" max="16384" width="9.00390625" style="1" customWidth="1"/>
  </cols>
  <sheetData>
    <row r="1" ht="15.75" customHeight="1"/>
    <row r="3" ht="12.75" hidden="1"/>
    <row r="4" ht="15" customHeight="1"/>
    <row r="5" ht="12.75">
      <c r="B5" s="2"/>
    </row>
    <row r="6" spans="2:4" ht="16.5" thickBot="1">
      <c r="B6" s="3"/>
      <c r="C6" s="4"/>
      <c r="D6" s="4"/>
    </row>
    <row r="7" spans="2:7" s="7" customFormat="1" ht="71.25" customHeight="1">
      <c r="B7" s="23" t="s">
        <v>14</v>
      </c>
      <c r="C7" s="24"/>
      <c r="D7" s="24"/>
      <c r="E7" s="24"/>
      <c r="F7" s="24"/>
      <c r="G7" s="25"/>
    </row>
    <row r="8" spans="2:7" s="7" customFormat="1" ht="28.5">
      <c r="B8" s="11" t="s">
        <v>12</v>
      </c>
      <c r="C8" s="6" t="s">
        <v>1</v>
      </c>
      <c r="D8" s="6" t="s">
        <v>2</v>
      </c>
      <c r="E8" s="6" t="s">
        <v>10</v>
      </c>
      <c r="F8" s="6" t="s">
        <v>6</v>
      </c>
      <c r="G8" s="12" t="s">
        <v>13</v>
      </c>
    </row>
    <row r="9" spans="2:7" ht="39" customHeight="1">
      <c r="B9" s="13" t="s">
        <v>11</v>
      </c>
      <c r="C9" s="21"/>
      <c r="D9" s="21"/>
      <c r="E9" s="21"/>
      <c r="F9" s="21"/>
      <c r="G9" s="22"/>
    </row>
    <row r="10" spans="2:7" s="7" customFormat="1" ht="30.75" customHeight="1">
      <c r="B10" s="28" t="s">
        <v>3</v>
      </c>
      <c r="C10" s="29"/>
      <c r="D10" s="29"/>
      <c r="E10" s="29"/>
      <c r="F10" s="29"/>
      <c r="G10" s="30"/>
    </row>
    <row r="11" spans="2:7" ht="12.75">
      <c r="B11" s="14" t="s">
        <v>0</v>
      </c>
      <c r="C11" s="8">
        <f>$C$9*40/1000</f>
        <v>0</v>
      </c>
      <c r="D11" s="8">
        <f>$D$9*1.5*20/1000</f>
        <v>0</v>
      </c>
      <c r="E11" s="8">
        <f>$E$9*1.8/1000</f>
        <v>0</v>
      </c>
      <c r="F11" s="8">
        <f>$F$9*15/1000000000</f>
        <v>0</v>
      </c>
      <c r="G11" s="15">
        <f>$G$9*1.1/1000</f>
        <v>0</v>
      </c>
    </row>
    <row r="12" spans="2:7" ht="14.25">
      <c r="B12" s="16" t="s">
        <v>4</v>
      </c>
      <c r="C12" s="9">
        <f>$C$9*16*1/1000</f>
        <v>0</v>
      </c>
      <c r="D12" s="9">
        <f>$D$9*16*1/1000</f>
        <v>0</v>
      </c>
      <c r="E12" s="9">
        <f>$E$9*19*0.1/1000</f>
        <v>0</v>
      </c>
      <c r="F12" s="9">
        <f>$F$9*2*40/1000000000</f>
        <v>0</v>
      </c>
      <c r="G12" s="17">
        <f>$G$9*0.96/1000</f>
        <v>0</v>
      </c>
    </row>
    <row r="13" spans="2:7" ht="14.25">
      <c r="B13" s="16" t="s">
        <v>8</v>
      </c>
      <c r="C13" s="9">
        <f>$C$9*1.5/1000</f>
        <v>0</v>
      </c>
      <c r="D13" s="9">
        <f>$D$9*1.5/1000</f>
        <v>0</v>
      </c>
      <c r="E13" s="9">
        <f>$E$9*5/1000</f>
        <v>0</v>
      </c>
      <c r="F13" s="9">
        <f>$F$9*1280/1000000000</f>
        <v>0</v>
      </c>
      <c r="G13" s="17">
        <f>0.25*$G$9/1000</f>
        <v>0</v>
      </c>
    </row>
    <row r="14" spans="2:10" ht="12.75">
      <c r="B14" s="16" t="s">
        <v>5</v>
      </c>
      <c r="C14" s="9">
        <f>$C$9*45/1000</f>
        <v>0</v>
      </c>
      <c r="D14" s="9">
        <f>$D$9*25/1000</f>
        <v>0</v>
      </c>
      <c r="E14" s="9">
        <f>$E$9*0.6/1000</f>
        <v>0</v>
      </c>
      <c r="F14" s="9">
        <f>$F$9*360/1000000000</f>
        <v>0</v>
      </c>
      <c r="G14" s="17">
        <f>0.45*$G$9/1000</f>
        <v>0</v>
      </c>
      <c r="J14" s="10"/>
    </row>
    <row r="15" spans="2:7" ht="15" thickBot="1">
      <c r="B15" s="18" t="s">
        <v>7</v>
      </c>
      <c r="C15" s="19">
        <f>$C$9*2000/1000</f>
        <v>0</v>
      </c>
      <c r="D15" s="19">
        <f>$D$9*2400/1000</f>
        <v>0</v>
      </c>
      <c r="E15" s="19">
        <f>$E$9*1650/1000</f>
        <v>0</v>
      </c>
      <c r="F15" s="19">
        <f>$F$9*1964000/1000000000</f>
        <v>0</v>
      </c>
      <c r="G15" s="20">
        <f>G9*100/1000</f>
        <v>0</v>
      </c>
    </row>
    <row r="18" spans="2:7" ht="81" customHeight="1">
      <c r="B18" s="31" t="s">
        <v>9</v>
      </c>
      <c r="C18" s="31"/>
      <c r="D18" s="31"/>
      <c r="E18" s="31"/>
      <c r="F18" s="31"/>
      <c r="G18" s="31"/>
    </row>
    <row r="21" spans="2:7" ht="15.75">
      <c r="B21" s="26"/>
      <c r="C21" s="26"/>
      <c r="D21" s="26"/>
      <c r="E21" s="26"/>
      <c r="F21" s="26"/>
      <c r="G21" s="26"/>
    </row>
    <row r="22" ht="12.75">
      <c r="B22" s="2"/>
    </row>
    <row r="23" spans="2:7" ht="18.75">
      <c r="B23" s="2"/>
      <c r="C23" s="27"/>
      <c r="D23" s="27"/>
      <c r="E23" s="27"/>
      <c r="F23" s="27"/>
      <c r="G23" s="27"/>
    </row>
    <row r="24" ht="12.75">
      <c r="B24" s="2"/>
    </row>
    <row r="26" ht="15.75">
      <c r="C26" s="5"/>
    </row>
    <row r="27" ht="15.75">
      <c r="C27" s="5"/>
    </row>
    <row r="28" spans="3:4" ht="15.75">
      <c r="C28" s="5"/>
      <c r="D28" s="10"/>
    </row>
    <row r="29" ht="15.75">
      <c r="C29" s="5"/>
    </row>
    <row r="30" ht="15.75">
      <c r="C30" s="5"/>
    </row>
  </sheetData>
  <sheetProtection/>
  <mergeCells count="5">
    <mergeCell ref="B7:G7"/>
    <mergeCell ref="B21:G21"/>
    <mergeCell ref="C23:G23"/>
    <mergeCell ref="B10:G10"/>
    <mergeCell ref="B18:G18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Twoja nazwa użytkownika</cp:lastModifiedBy>
  <cp:lastPrinted>2009-01-07T07:14:31Z</cp:lastPrinted>
  <dcterms:created xsi:type="dcterms:W3CDTF">2004-12-06T13:16:43Z</dcterms:created>
  <dcterms:modified xsi:type="dcterms:W3CDTF">2013-07-29T07:27:16Z</dcterms:modified>
  <cp:category/>
  <cp:version/>
  <cp:contentType/>
  <cp:contentStatus/>
</cp:coreProperties>
</file>